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360" yWindow="3570" windowWidth="15480" windowHeight="6450"/>
  </bookViews>
  <sheets>
    <sheet name="приложение 1" sheetId="1" r:id="rId1"/>
    <sheet name="приложение 1.1" sheetId="5" r:id="rId2"/>
  </sheets>
  <definedNames>
    <definedName name="_xlnm.Print_Titles" localSheetId="0">'приложение 1'!$4:$6</definedName>
    <definedName name="_xlnm.Print_Titles" localSheetId="1">'приложение 1.1'!$4:$6</definedName>
    <definedName name="_xlnm.Print_Area" localSheetId="0">'приложение 1'!$A$1:$G$92</definedName>
    <definedName name="_xlnm.Print_Area" localSheetId="1">'приложение 1.1'!$A$1:$G$19</definedName>
  </definedNames>
  <calcPr calcId="125725"/>
</workbook>
</file>

<file path=xl/calcChain.xml><?xml version="1.0" encoding="utf-8"?>
<calcChain xmlns="http://schemas.openxmlformats.org/spreadsheetml/2006/main">
  <c r="D38" i="1"/>
  <c r="B55"/>
  <c r="B39"/>
  <c r="B34"/>
  <c r="E13" i="5"/>
  <c r="F13" s="1"/>
  <c r="F12"/>
  <c r="E12"/>
  <c r="C16"/>
  <c r="E14"/>
  <c r="F14" s="1"/>
  <c r="B56" i="1" l="1"/>
  <c r="E10" i="5" l="1"/>
  <c r="C10"/>
  <c r="B8" l="1"/>
  <c r="B38" i="1" l="1"/>
  <c r="B37" s="1"/>
  <c r="B27"/>
  <c r="E28"/>
  <c r="C25"/>
  <c r="C79"/>
  <c r="B26" l="1"/>
  <c r="B12"/>
  <c r="B10" s="1"/>
  <c r="C50" l="1"/>
  <c r="B46" l="1"/>
  <c r="E34"/>
  <c r="F82"/>
  <c r="B80"/>
  <c r="E31"/>
  <c r="F34" l="1"/>
  <c r="F10" i="5"/>
  <c r="E32" i="1"/>
  <c r="E85" l="1"/>
  <c r="F85" s="1"/>
  <c r="E86"/>
  <c r="F86" s="1"/>
  <c r="E87"/>
  <c r="F87" s="1"/>
  <c r="E84"/>
  <c r="F84" s="1"/>
  <c r="C56" l="1"/>
  <c r="D56"/>
  <c r="F66" l="1"/>
  <c r="F67"/>
  <c r="F80"/>
  <c r="F81"/>
  <c r="F45"/>
  <c r="F36"/>
  <c r="F16"/>
  <c r="F17"/>
  <c r="F18"/>
  <c r="F21"/>
  <c r="F29"/>
  <c r="B25" l="1"/>
  <c r="B9" l="1"/>
  <c r="B70"/>
  <c r="H62"/>
  <c r="E43"/>
  <c r="F43" s="1"/>
  <c r="E42"/>
  <c r="F42" s="1"/>
  <c r="E41"/>
  <c r="F41" s="1"/>
  <c r="E40"/>
  <c r="F40" s="1"/>
  <c r="E39"/>
  <c r="F39" s="1"/>
  <c r="E38"/>
  <c r="F38" s="1"/>
  <c r="E47"/>
  <c r="F47" s="1"/>
  <c r="E48"/>
  <c r="F48" s="1"/>
  <c r="E49"/>
  <c r="F49" s="1"/>
  <c r="D10"/>
  <c r="B50"/>
  <c r="B44" s="1"/>
  <c r="B63" s="1"/>
  <c r="B68" l="1"/>
  <c r="F37"/>
  <c r="F31"/>
  <c r="F32" l="1"/>
  <c r="E12" l="1"/>
  <c r="F12" s="1"/>
  <c r="C70" l="1"/>
  <c r="D70"/>
  <c r="E79"/>
  <c r="F79" s="1"/>
  <c r="E77"/>
  <c r="F77" s="1"/>
  <c r="C73"/>
  <c r="D73"/>
  <c r="E71"/>
  <c r="F71" s="1"/>
  <c r="E74"/>
  <c r="F74" s="1"/>
  <c r="E78"/>
  <c r="F78" s="1"/>
  <c r="E76"/>
  <c r="F76" s="1"/>
  <c r="E69"/>
  <c r="F69" s="1"/>
  <c r="E75"/>
  <c r="F75" s="1"/>
  <c r="E72"/>
  <c r="F72" s="1"/>
  <c r="C68" l="1"/>
  <c r="E73"/>
  <c r="F73" s="1"/>
  <c r="E70"/>
  <c r="F70" s="1"/>
  <c r="E46"/>
  <c r="F46" s="1"/>
  <c r="D46"/>
  <c r="C37"/>
  <c r="D37"/>
  <c r="D9"/>
  <c r="E23"/>
  <c r="F23" s="1"/>
  <c r="E24"/>
  <c r="F24" s="1"/>
  <c r="E22"/>
  <c r="F22" s="1"/>
  <c r="E20"/>
  <c r="F20" s="1"/>
  <c r="E15"/>
  <c r="F15" s="1"/>
  <c r="F68" l="1"/>
  <c r="E37"/>
  <c r="E35"/>
  <c r="E33"/>
  <c r="F28"/>
  <c r="E27"/>
  <c r="F27" s="1"/>
  <c r="E19"/>
  <c r="F19" s="1"/>
  <c r="E11"/>
  <c r="F11" s="1"/>
  <c r="E14"/>
  <c r="F14" s="1"/>
  <c r="F35" l="1"/>
  <c r="E26"/>
  <c r="F33"/>
  <c r="F10"/>
  <c r="E30"/>
  <c r="F30" s="1"/>
  <c r="F26" l="1"/>
  <c r="E25"/>
  <c r="F25" s="1"/>
  <c r="E57" l="1"/>
  <c r="F57" l="1"/>
  <c r="C10"/>
  <c r="C9" s="1"/>
  <c r="E10" l="1"/>
  <c r="E9" s="1"/>
  <c r="F9" s="1"/>
  <c r="E61" l="1"/>
  <c r="F61" s="1"/>
  <c r="D50" l="1"/>
  <c r="C46"/>
  <c r="D44" l="1"/>
  <c r="D63" l="1"/>
  <c r="D64" l="1"/>
  <c r="E58" l="1"/>
  <c r="E59"/>
  <c r="F59" s="1"/>
  <c r="E54"/>
  <c r="F54" s="1"/>
  <c r="E55"/>
  <c r="F55" s="1"/>
  <c r="E52"/>
  <c r="F52" s="1"/>
  <c r="F58" l="1"/>
  <c r="E56"/>
  <c r="E51"/>
  <c r="F51" s="1"/>
  <c r="D65" l="1"/>
  <c r="C44" l="1"/>
  <c r="C63" s="1"/>
  <c r="C64" s="1"/>
  <c r="E53"/>
  <c r="E50" l="1"/>
  <c r="F53"/>
  <c r="E62"/>
  <c r="F62" s="1"/>
  <c r="E44" l="1"/>
  <c r="E63" s="1"/>
  <c r="E64" s="1"/>
  <c r="F50"/>
  <c r="F44" s="1"/>
  <c r="C65"/>
  <c r="E65" l="1"/>
  <c r="D68"/>
  <c r="E68"/>
  <c r="F60"/>
  <c r="F56" s="1"/>
  <c r="F63" s="1"/>
  <c r="F64" l="1"/>
  <c r="B65"/>
  <c r="F65" s="1"/>
  <c r="B64"/>
</calcChain>
</file>

<file path=xl/sharedStrings.xml><?xml version="1.0" encoding="utf-8"?>
<sst xmlns="http://schemas.openxmlformats.org/spreadsheetml/2006/main" count="124" uniqueCount="109">
  <si>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</si>
  <si>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</si>
  <si>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</si>
  <si>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</si>
  <si>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</si>
  <si>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Налог на добычу полезных ископаемых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</si>
  <si>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</si>
  <si>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</si>
  <si>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</si>
  <si>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</si>
  <si>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Изменение остатков средств бюджета</t>
  </si>
  <si>
    <t>Акции и иные формы участия в капитале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</si>
  <si>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</si>
  <si>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</si>
  <si>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</si>
  <si>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</si>
  <si>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</si>
  <si>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</si>
  <si>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</si>
  <si>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</si>
  <si>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</si>
  <si>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</si>
  <si>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</si>
  <si>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</si>
  <si>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</si>
  <si>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</si>
  <si>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</si>
  <si>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</si>
  <si>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</si>
  <si>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</si>
  <si>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</si>
  <si>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</si>
  <si>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</si>
  <si>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</si>
  <si>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</si>
  <si>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</si>
  <si>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</si>
  <si>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Расходы на обязательное медицинское страхование неработающего населения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</si>
  <si>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</si>
  <si>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</si>
  <si>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</si>
  <si>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</si>
  <si>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</si>
  <si>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</si>
  <si>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</si>
  <si>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</si>
  <si>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</si>
  <si>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</si>
  <si>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</si>
  <si>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</si>
  <si>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</si>
  <si>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</si>
  <si>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</si>
  <si>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</si>
  <si>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</si>
  <si>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</si>
  <si>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</si>
  <si>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</si>
  <si>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</si>
  <si>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</si>
  <si>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</si>
  <si>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</si>
  <si>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 xml:space="preserve"> - получение бюджетных кредитов</t>
  </si>
  <si>
    <t>Прочие источники финансирования дефицита бюджета</t>
  </si>
  <si>
    <t>СПРАВОЧНО:</t>
  </si>
  <si>
    <t>Налог на имущество организаций</t>
  </si>
  <si>
    <t>Другие расходы (за искл. групп 1, 2 и 3.1)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</si>
  <si>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</si>
  <si>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</si>
  <si>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</si>
  <si>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</si>
  <si>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</si>
  <si>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</si>
  <si>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</si>
  <si>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</si>
  <si>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</si>
  <si>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</si>
  <si>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</si>
  <si>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</si>
  <si>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</si>
  <si>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</si>
  <si>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</si>
  <si>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Исполнение муниципальных гарантий</t>
  </si>
  <si>
    <t>Приложение 1</t>
  </si>
  <si>
    <t>Приложение 1.1</t>
  </si>
  <si>
    <t>Изменения, предусмотренные проектом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</si>
  <si>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</si>
  <si>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</si>
  <si>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</si>
  <si>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</si>
  <si>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</si>
  <si>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</si>
  <si>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</si>
  <si>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 том числе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</si>
  <si>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верхний предел долга по муниципальным гарантиям на конец года</t>
  </si>
  <si>
    <t>Остаток на 01.01.2020 год</t>
  </si>
  <si>
    <t xml:space="preserve"> Исполнитель: 
 начальник МКУ "Централизованная бухгалтерия"                                Р.А. Кайгулова
 8-347-54-2-35-91</t>
  </si>
  <si>
    <t xml:space="preserve">  </t>
  </si>
  <si>
    <t>Прочие межбюджетные трансферты</t>
  </si>
  <si>
    <t>Социальная политика</t>
  </si>
  <si>
    <t>Расходы на финансовое обеспечение полномочий на выплату пенсий за выслугу лет, лицам, замещавшим муниципальные должности</t>
  </si>
  <si>
    <t>Первоначальный бюджет 
(Бюджетные ассигнования 
на 1 января 2020 г. в соответствии с решениями)</t>
  </si>
  <si>
    <t>Глава сельского поселения                                                                Д.А. Сидоров</t>
  </si>
  <si>
    <t>Глава сельского поселения                          Д.А. Сидоров</t>
  </si>
  <si>
    <t>Текущие расходы по выполнению функций муниципальными органами, казенными учреждениями (оплата кредиторской задолженности)</t>
  </si>
  <si>
    <t>Жилищно-коммунальное хозяйство</t>
  </si>
  <si>
    <t>Общегосударственные вопросы</t>
  </si>
  <si>
    <t>Свод изменений к проекту решения о внесении изменений 
в бюджет сельского поселения Аксеновский сельсовет муниципального района Альшеевский район  Республики Башкортостан 
на 2021 год и на плановый период 2022 и 2023 годов</t>
  </si>
  <si>
    <t>Расходы на обустройство контейнерных площадок,  расходы по жилищно-коммунальному хозяйству (ГСМ, запчасти на трактор, ФОТ тракториста)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</si>
</sst>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#,##0_ ;\-#,##0\ "/>
    <numFmt numFmtId="165" formatCode="#,##0.000_ ;\-#,##0.000\ "/>
    <numFmt numFmtId="166" formatCode="#,##0.0"/>
    <numFmt numFmtId="167" formatCode="0.0"/>
  </numFmts>
  <fonts count="3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2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4" fillId="0" borderId="0" xfId="0" applyNumberFormat="1" applyFont="1" applyFill="1" applyAlignment="1">
      <alignment wrapText="1"/>
    </xf>
    <xf numFmtId="41" fontId="6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vertical="center" wrapText="1"/>
    </xf>
    <xf numFmtId="41" fontId="6" fillId="0" borderId="0" xfId="0" applyNumberFormat="1" applyFont="1" applyFill="1" applyAlignment="1">
      <alignment vertical="center" wrapText="1"/>
    </xf>
    <xf numFmtId="41" fontId="5" fillId="0" borderId="0" xfId="0" applyNumberFormat="1" applyFont="1" applyFill="1" applyAlignment="1">
      <alignment vertical="center" wrapText="1"/>
    </xf>
    <xf numFmtId="41" fontId="10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 wrapText="1"/>
    </xf>
    <xf numFmtId="41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wrapText="1"/>
    </xf>
    <xf numFmtId="41" fontId="5" fillId="0" borderId="1" xfId="0" applyNumberFormat="1" applyFont="1" applyFill="1" applyBorder="1" applyAlignment="1">
      <alignment horizontal="left" vertical="top" wrapText="1"/>
    </xf>
    <xf numFmtId="41" fontId="5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1" fontId="4" fillId="0" borderId="1" xfId="0" applyNumberFormat="1" applyFont="1" applyFill="1" applyBorder="1" applyAlignment="1">
      <alignment horizontal="left" vertical="top" wrapText="1"/>
    </xf>
    <xf numFmtId="3" fontId="7" fillId="0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1" fontId="6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left" vertical="top" wrapText="1"/>
    </xf>
    <xf numFmtId="41" fontId="8" fillId="0" borderId="0" xfId="0" applyNumberFormat="1" applyFont="1" applyFill="1" applyAlignment="1">
      <alignment wrapText="1"/>
    </xf>
    <xf numFmtId="41" fontId="5" fillId="0" borderId="0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1" fontId="17" fillId="0" borderId="0" xfId="0" applyNumberFormat="1" applyFont="1" applyFill="1" applyAlignment="1">
      <alignment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41" fontId="20" fillId="0" borderId="0" xfId="0" applyNumberFormat="1" applyFont="1" applyFill="1" applyAlignment="1">
      <alignment wrapText="1"/>
    </xf>
    <xf numFmtId="3" fontId="22" fillId="0" borderId="1" xfId="1" applyNumberFormat="1" applyFont="1" applyFill="1" applyBorder="1" applyAlignment="1" applyProtection="1">
      <alignment horizontal="left" vertical="top" wrapText="1"/>
      <protection locked="0"/>
    </xf>
    <xf numFmtId="3" fontId="11" fillId="0" borderId="1" xfId="1" applyNumberFormat="1" applyFont="1" applyFill="1" applyBorder="1" applyAlignment="1" applyProtection="1">
      <alignment horizontal="left" vertical="top" wrapText="1"/>
      <protection locked="0"/>
    </xf>
    <xf numFmtId="3" fontId="9" fillId="0" borderId="1" xfId="1" applyNumberFormat="1" applyFont="1" applyFill="1" applyBorder="1" applyAlignment="1" applyProtection="1">
      <alignment horizontal="left" vertical="top" wrapText="1"/>
      <protection locked="0"/>
    </xf>
    <xf numFmtId="41" fontId="4" fillId="0" borderId="0" xfId="0" applyNumberFormat="1" applyFont="1" applyFill="1" applyAlignment="1">
      <alignment horizontal="left" vertical="top" wrapText="1"/>
    </xf>
    <xf numFmtId="41" fontId="4" fillId="0" borderId="0" xfId="0" applyNumberFormat="1" applyFont="1" applyFill="1" applyAlignment="1">
      <alignment horizontal="left" wrapText="1"/>
    </xf>
    <xf numFmtId="4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wrapText="1"/>
    </xf>
    <xf numFmtId="41" fontId="6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1" fontId="4" fillId="2" borderId="0" xfId="0" applyNumberFormat="1" applyFont="1" applyFill="1" applyAlignment="1">
      <alignment wrapText="1"/>
    </xf>
    <xf numFmtId="0" fontId="25" fillId="0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vertical="top" wrapText="1"/>
    </xf>
    <xf numFmtId="3" fontId="4" fillId="0" borderId="1" xfId="1" applyNumberFormat="1" applyFont="1" applyFill="1" applyBorder="1" applyAlignment="1" applyProtection="1">
      <alignment horizontal="left" vertical="top" wrapText="1"/>
      <protection locked="0"/>
    </xf>
    <xf numFmtId="49" fontId="26" fillId="0" borderId="0" xfId="0" applyNumberFormat="1" applyFont="1" applyFill="1" applyBorder="1" applyAlignment="1">
      <alignment horizontal="right" vertical="top" wrapText="1"/>
    </xf>
    <xf numFmtId="49" fontId="24" fillId="0" borderId="5" xfId="0" applyNumberFormat="1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41" fontId="27" fillId="3" borderId="0" xfId="0" applyNumberFormat="1" applyFont="1" applyFill="1" applyAlignment="1">
      <alignment vertical="center" wrapText="1"/>
    </xf>
    <xf numFmtId="41" fontId="8" fillId="3" borderId="0" xfId="0" applyNumberFormat="1" applyFont="1" applyFill="1" applyAlignment="1">
      <alignment vertical="center" wrapText="1"/>
    </xf>
    <xf numFmtId="0" fontId="28" fillId="0" borderId="1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wrapText="1"/>
    </xf>
    <xf numFmtId="49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wrapText="1"/>
    </xf>
    <xf numFmtId="0" fontId="4" fillId="0" borderId="0" xfId="2" applyNumberFormat="1" applyFont="1" applyFill="1" applyBorder="1" applyAlignment="1">
      <alignment horizontal="left" vertical="top" wrapText="1"/>
    </xf>
    <xf numFmtId="41" fontId="4" fillId="0" borderId="0" xfId="2" applyNumberFormat="1" applyFont="1" applyFill="1" applyBorder="1" applyAlignment="1">
      <alignment wrapText="1"/>
    </xf>
    <xf numFmtId="164" fontId="4" fillId="0" borderId="0" xfId="2" applyNumberFormat="1" applyFont="1" applyFill="1" applyBorder="1" applyAlignment="1">
      <alignment wrapText="1"/>
    </xf>
    <xf numFmtId="49" fontId="26" fillId="0" borderId="0" xfId="2" applyNumberFormat="1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left" vertical="top" wrapText="1"/>
    </xf>
    <xf numFmtId="41" fontId="5" fillId="0" borderId="0" xfId="2" applyNumberFormat="1" applyFont="1" applyFill="1" applyAlignment="1">
      <alignment wrapText="1"/>
    </xf>
    <xf numFmtId="49" fontId="6" fillId="0" borderId="1" xfId="2" applyNumberFormat="1" applyFont="1" applyFill="1" applyBorder="1" applyAlignment="1">
      <alignment horizontal="left" vertical="top" wrapText="1"/>
    </xf>
    <xf numFmtId="41" fontId="8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49" fontId="24" fillId="0" borderId="0" xfId="2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right" vertical="center" wrapText="1"/>
    </xf>
    <xf numFmtId="0" fontId="4" fillId="0" borderId="0" xfId="2" applyNumberFormat="1" applyFont="1" applyFill="1" applyAlignment="1">
      <alignment horizontal="right" wrapText="1"/>
    </xf>
    <xf numFmtId="0" fontId="12" fillId="0" borderId="0" xfId="2" applyFill="1" applyAlignment="1">
      <alignment wrapText="1"/>
    </xf>
    <xf numFmtId="0" fontId="4" fillId="0" borderId="0" xfId="2" applyNumberFormat="1" applyFont="1" applyFill="1" applyAlignment="1">
      <alignment horizontal="center" wrapText="1"/>
    </xf>
    <xf numFmtId="3" fontId="4" fillId="0" borderId="0" xfId="2" applyNumberFormat="1" applyFont="1" applyFill="1" applyAlignment="1">
      <alignment horizontal="center" wrapText="1"/>
    </xf>
    <xf numFmtId="41" fontId="6" fillId="0" borderId="0" xfId="2" applyNumberFormat="1" applyFont="1" applyFill="1" applyBorder="1" applyAlignment="1">
      <alignment horizontal="right" vertical="center" wrapText="1"/>
    </xf>
    <xf numFmtId="49" fontId="24" fillId="0" borderId="0" xfId="2" applyNumberFormat="1" applyFont="1" applyFill="1" applyAlignment="1">
      <alignment horizontal="left" vertical="top" wrapText="1"/>
    </xf>
    <xf numFmtId="41" fontId="4" fillId="0" borderId="0" xfId="2" applyNumberFormat="1" applyFont="1" applyFill="1" applyAlignment="1">
      <alignment horizontal="left" vertical="top" wrapText="1"/>
    </xf>
    <xf numFmtId="0" fontId="4" fillId="0" borderId="0" xfId="2" applyNumberFormat="1" applyFont="1" applyFill="1" applyAlignment="1">
      <alignment wrapText="1"/>
    </xf>
    <xf numFmtId="41" fontId="17" fillId="0" borderId="0" xfId="2" applyNumberFormat="1" applyFont="1" applyFill="1" applyAlignment="1">
      <alignment wrapText="1"/>
    </xf>
    <xf numFmtId="41" fontId="6" fillId="0" borderId="0" xfId="2" applyNumberFormat="1" applyFont="1" applyFill="1" applyBorder="1" applyAlignment="1">
      <alignment horizontal="left" vertical="top" wrapText="1"/>
    </xf>
    <xf numFmtId="0" fontId="16" fillId="0" borderId="0" xfId="2" applyNumberFormat="1" applyFont="1" applyFill="1" applyAlignment="1">
      <alignment horizontal="left" vertical="top" wrapText="1"/>
    </xf>
    <xf numFmtId="3" fontId="6" fillId="0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41" fontId="20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horizontal="left" wrapText="1"/>
    </xf>
    <xf numFmtId="3" fontId="12" fillId="0" borderId="0" xfId="2" applyNumberFormat="1" applyFill="1" applyAlignment="1">
      <alignment wrapText="1"/>
    </xf>
    <xf numFmtId="166" fontId="4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left" vertical="top" wrapText="1"/>
    </xf>
    <xf numFmtId="0" fontId="4" fillId="4" borderId="1" xfId="2" applyNumberFormat="1" applyFont="1" applyFill="1" applyBorder="1" applyAlignment="1">
      <alignment horizontal="left" vertical="top" wrapText="1"/>
    </xf>
    <xf numFmtId="167" fontId="8" fillId="0" borderId="1" xfId="2" applyNumberFormat="1" applyFont="1" applyFill="1" applyBorder="1" applyAlignment="1">
      <alignment horizontal="right" vertical="top" wrapText="1"/>
    </xf>
    <xf numFmtId="167" fontId="4" fillId="0" borderId="1" xfId="2" applyNumberFormat="1" applyFont="1" applyFill="1" applyBorder="1" applyAlignment="1">
      <alignment horizontal="right" vertical="top" wrapText="1"/>
    </xf>
    <xf numFmtId="167" fontId="6" fillId="0" borderId="1" xfId="2" applyNumberFormat="1" applyFont="1" applyFill="1" applyBorder="1" applyAlignment="1">
      <alignment horizontal="right" vertical="top" wrapText="1"/>
    </xf>
    <xf numFmtId="41" fontId="21" fillId="0" borderId="0" xfId="0" applyNumberFormat="1" applyFont="1" applyFill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right"/>
    </xf>
    <xf numFmtId="0" fontId="0" fillId="0" borderId="0" xfId="0" applyFill="1" applyAlignment="1"/>
    <xf numFmtId="4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41" fontId="6" fillId="0" borderId="5" xfId="0" applyNumberFormat="1" applyFont="1" applyFill="1" applyBorder="1" applyAlignment="1">
      <alignment horizontal="center" vertical="center" wrapText="1"/>
    </xf>
    <xf numFmtId="41" fontId="6" fillId="0" borderId="6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2" applyNumberFormat="1" applyFont="1" applyFill="1" applyAlignment="1">
      <alignment horizontal="right"/>
    </xf>
    <xf numFmtId="0" fontId="12" fillId="0" borderId="0" xfId="2" applyFill="1" applyAlignment="1"/>
    <xf numFmtId="41" fontId="19" fillId="0" borderId="0" xfId="2" applyNumberFormat="1" applyFont="1" applyFill="1" applyBorder="1" applyAlignment="1">
      <alignment wrapText="1"/>
    </xf>
    <xf numFmtId="41" fontId="21" fillId="0" borderId="0" xfId="2" applyNumberFormat="1" applyFont="1" applyFill="1" applyBorder="1" applyAlignment="1">
      <alignment horizontal="center" vertical="center" wrapText="1"/>
    </xf>
    <xf numFmtId="41" fontId="6" fillId="0" borderId="5" xfId="2" applyNumberFormat="1" applyFont="1" applyFill="1" applyBorder="1" applyAlignment="1">
      <alignment horizontal="center" vertical="center" wrapText="1"/>
    </xf>
    <xf numFmtId="41" fontId="6" fillId="0" borderId="6" xfId="2" applyNumberFormat="1" applyFont="1" applyFill="1" applyBorder="1" applyAlignment="1">
      <alignment horizontal="center" vertical="center" wrapText="1"/>
    </xf>
    <xf numFmtId="41" fontId="6" fillId="0" borderId="2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top" wrapText="1"/>
    </xf>
  </cellXfs>
  <cellStyles count="19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2 2" xfId="16"/>
    <cellStyle name="Обычный 2 3" xfId="11"/>
    <cellStyle name="Обычный 3" xfId="9"/>
    <cellStyle name="Обычный 3 10" xfId="12"/>
    <cellStyle name="Обычный 3 10 2" xfId="17"/>
    <cellStyle name="Обычный 3 2" xfId="15"/>
    <cellStyle name="Обычный 4" xfId="14"/>
    <cellStyle name="Обычный 4 2" xfId="18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</cellStyles>
  <dxfs count="0"/>
  <tableStyles count="0" defaultTableStyle="TableStyleMedium9" defaultPivotStyle="PivotStyleLight16"/>
  <colors>
    <mruColors>
      <color rgb="FFCCFF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="85" zoomScaleSheetLayoutView="85" workbookViewId="0">
      <pane xSplit="1" ySplit="6" topLeftCell="B52" activePane="bottomRight" state="frozen"/>
      <selection pane="topRight" activeCell="C1" sqref="C1"/>
      <selection pane="bottomLeft" activeCell="A8" sqref="A8"/>
      <selection pane="bottomRight" activeCell="D39" sqref="D39"/>
    </sheetView>
  </sheetViews>
  <sheetFormatPr defaultColWidth="9.140625" defaultRowHeight="15.75"/>
  <cols>
    <col min="1" max="1" width="64.85546875" style="19" customWidth="1"/>
    <col min="2" max="2" width="21.28515625" style="14" customWidth="1"/>
    <col min="3" max="3" width="16.42578125" style="28" customWidth="1"/>
    <col min="4" max="4" width="16.42578125" style="13" customWidth="1"/>
    <col min="5" max="5" width="15" style="14" customWidth="1"/>
    <col min="6" max="6" width="18.140625" style="14" customWidth="1"/>
    <col min="7" max="7" width="34.85546875" style="47" customWidth="1"/>
    <col min="8" max="8" width="16.42578125" style="14" customWidth="1"/>
    <col min="9" max="9" width="9.140625" style="14"/>
    <col min="10" max="10" width="15" style="14" bestFit="1" customWidth="1"/>
    <col min="11" max="16384" width="9.140625" style="14"/>
  </cols>
  <sheetData>
    <row r="1" spans="1:11" s="8" customFormat="1">
      <c r="A1" s="53"/>
      <c r="B1" s="54"/>
      <c r="C1" s="55"/>
      <c r="D1" s="55"/>
      <c r="E1" s="55"/>
      <c r="F1" s="55"/>
      <c r="G1" s="76" t="s">
        <v>83</v>
      </c>
    </row>
    <row r="2" spans="1:11" ht="65.25" customHeight="1">
      <c r="A2" s="149" t="s">
        <v>107</v>
      </c>
      <c r="B2" s="149"/>
      <c r="C2" s="149"/>
      <c r="D2" s="149"/>
      <c r="E2" s="149"/>
      <c r="F2" s="149"/>
      <c r="G2" s="149"/>
    </row>
    <row r="3" spans="1:11">
      <c r="A3" s="56"/>
      <c r="B3" s="9"/>
      <c r="C3" s="32"/>
      <c r="D3" s="9"/>
      <c r="E3" s="9"/>
      <c r="F3" s="9"/>
      <c r="G3" s="67"/>
    </row>
    <row r="4" spans="1:11" ht="15.75" customHeight="1">
      <c r="A4" s="161" t="s">
        <v>0</v>
      </c>
      <c r="B4" s="153" t="s">
        <v>57</v>
      </c>
      <c r="C4" s="153"/>
      <c r="D4" s="153"/>
      <c r="E4" s="153"/>
      <c r="F4" s="153"/>
      <c r="G4" s="155" t="s">
        <v>67</v>
      </c>
    </row>
    <row r="5" spans="1:11" ht="34.5" customHeight="1">
      <c r="A5" s="162"/>
      <c r="B5" s="153" t="s">
        <v>97</v>
      </c>
      <c r="C5" s="154" t="s">
        <v>85</v>
      </c>
      <c r="D5" s="154"/>
      <c r="E5" s="154"/>
      <c r="F5" s="153" t="s">
        <v>73</v>
      </c>
      <c r="G5" s="155"/>
    </row>
    <row r="6" spans="1:11" ht="31.5">
      <c r="A6" s="163"/>
      <c r="B6" s="153"/>
      <c r="C6" s="45" t="s">
        <v>54</v>
      </c>
      <c r="D6" s="46" t="s">
        <v>55</v>
      </c>
      <c r="E6" s="52" t="s">
        <v>56</v>
      </c>
      <c r="F6" s="153"/>
      <c r="G6" s="155"/>
    </row>
    <row r="7" spans="1:11">
      <c r="A7" s="57">
        <v>1</v>
      </c>
      <c r="B7" s="58">
        <v>2</v>
      </c>
      <c r="C7" s="60">
        <v>3</v>
      </c>
      <c r="D7" s="60">
        <v>4</v>
      </c>
      <c r="E7" s="59">
        <v>5</v>
      </c>
      <c r="F7" s="59">
        <v>6</v>
      </c>
      <c r="G7" s="61" t="s">
        <v>71</v>
      </c>
    </row>
    <row r="8" spans="1:11">
      <c r="A8" s="43" t="s">
        <v>18</v>
      </c>
      <c r="B8" s="127"/>
      <c r="C8" s="128"/>
      <c r="D8" s="128"/>
      <c r="E8" s="129"/>
      <c r="F8" s="129"/>
      <c r="G8" s="64"/>
    </row>
    <row r="9" spans="1:11" s="3" customFormat="1">
      <c r="A9" s="20" t="s">
        <v>1</v>
      </c>
      <c r="B9" s="130">
        <f>B10+B25</f>
        <v>4737000</v>
      </c>
      <c r="C9" s="130">
        <f>C10+C25</f>
        <v>0</v>
      </c>
      <c r="D9" s="130">
        <f>D10+D25</f>
        <v>0</v>
      </c>
      <c r="E9" s="130">
        <f>E10+E25</f>
        <v>-1400</v>
      </c>
      <c r="F9" s="130">
        <f>B9+E9</f>
        <v>4735600</v>
      </c>
      <c r="G9" s="64"/>
    </row>
    <row r="10" spans="1:11" s="4" customFormat="1">
      <c r="A10" s="18" t="s">
        <v>19</v>
      </c>
      <c r="B10" s="131">
        <f>B14+B12+B15+B16+B17+B19+B21++B22+B23+B24+B18+B23</f>
        <v>894000</v>
      </c>
      <c r="C10" s="131">
        <f t="shared" ref="C10:F10" si="0">SUM(C11:C24)</f>
        <v>0</v>
      </c>
      <c r="D10" s="131">
        <f>SUM(D11:D24)</f>
        <v>0</v>
      </c>
      <c r="E10" s="131">
        <f t="shared" si="0"/>
        <v>0</v>
      </c>
      <c r="F10" s="131">
        <f t="shared" si="0"/>
        <v>893000</v>
      </c>
      <c r="G10" s="48"/>
      <c r="H10" s="7"/>
      <c r="I10" s="7"/>
      <c r="J10" s="7"/>
      <c r="K10" s="7"/>
    </row>
    <row r="11" spans="1:11" s="5" customFormat="1">
      <c r="A11" s="18" t="s">
        <v>2</v>
      </c>
      <c r="B11" s="132"/>
      <c r="C11" s="133"/>
      <c r="D11" s="134"/>
      <c r="E11" s="133">
        <f t="shared" ref="E11" si="1">C11-D11</f>
        <v>0</v>
      </c>
      <c r="F11" s="133">
        <f t="shared" ref="F11:F18" si="2">B11+E11</f>
        <v>0</v>
      </c>
      <c r="G11" s="64"/>
    </row>
    <row r="12" spans="1:11" s="5" customFormat="1">
      <c r="A12" s="18" t="s">
        <v>3</v>
      </c>
      <c r="B12" s="132">
        <f>B13</f>
        <v>111000</v>
      </c>
      <c r="C12" s="133"/>
      <c r="D12" s="134"/>
      <c r="E12" s="133">
        <f>C12-D12</f>
        <v>0</v>
      </c>
      <c r="F12" s="133">
        <f t="shared" si="2"/>
        <v>111000</v>
      </c>
      <c r="G12" s="64"/>
    </row>
    <row r="13" spans="1:11" s="5" customFormat="1" ht="94.5">
      <c r="A13" s="21" t="s">
        <v>93</v>
      </c>
      <c r="B13" s="133">
        <v>111000</v>
      </c>
      <c r="C13" s="133"/>
      <c r="D13" s="134"/>
      <c r="E13" s="133"/>
      <c r="F13" s="133"/>
      <c r="G13" s="64"/>
    </row>
    <row r="14" spans="1:11" s="5" customFormat="1">
      <c r="A14" s="18" t="s">
        <v>4</v>
      </c>
      <c r="B14" s="135"/>
      <c r="C14" s="136"/>
      <c r="D14" s="136"/>
      <c r="E14" s="133">
        <f>C14-D14</f>
        <v>0</v>
      </c>
      <c r="F14" s="133">
        <f t="shared" si="2"/>
        <v>0</v>
      </c>
      <c r="G14" s="64"/>
    </row>
    <row r="15" spans="1:11" s="5" customFormat="1">
      <c r="A15" s="18" t="s">
        <v>58</v>
      </c>
      <c r="B15" s="136"/>
      <c r="C15" s="133"/>
      <c r="D15" s="136"/>
      <c r="E15" s="133">
        <f>C15-D15</f>
        <v>0</v>
      </c>
      <c r="F15" s="133">
        <f t="shared" si="2"/>
        <v>0</v>
      </c>
      <c r="G15" s="64"/>
    </row>
    <row r="16" spans="1:11" s="5" customFormat="1">
      <c r="A16" s="18" t="s">
        <v>20</v>
      </c>
      <c r="B16" s="136"/>
      <c r="C16" s="133"/>
      <c r="D16" s="136"/>
      <c r="E16" s="133"/>
      <c r="F16" s="133">
        <f t="shared" si="2"/>
        <v>0</v>
      </c>
      <c r="G16" s="64"/>
    </row>
    <row r="17" spans="1:9" s="5" customFormat="1">
      <c r="A17" s="18" t="s">
        <v>21</v>
      </c>
      <c r="B17" s="136"/>
      <c r="C17" s="133"/>
      <c r="D17" s="136"/>
      <c r="E17" s="133"/>
      <c r="F17" s="133">
        <f t="shared" si="2"/>
        <v>0</v>
      </c>
      <c r="G17" s="64"/>
    </row>
    <row r="18" spans="1:9" s="5" customFormat="1">
      <c r="A18" s="18" t="s">
        <v>22</v>
      </c>
      <c r="B18" s="133">
        <v>106000</v>
      </c>
      <c r="C18" s="133"/>
      <c r="D18" s="133"/>
      <c r="E18" s="133"/>
      <c r="F18" s="133">
        <f t="shared" si="2"/>
        <v>106000</v>
      </c>
      <c r="G18" s="64"/>
    </row>
    <row r="19" spans="1:9" s="5" customFormat="1">
      <c r="A19" s="18" t="s">
        <v>65</v>
      </c>
      <c r="B19" s="133"/>
      <c r="C19" s="133"/>
      <c r="D19" s="133"/>
      <c r="E19" s="133">
        <f>C19-D19</f>
        <v>0</v>
      </c>
      <c r="F19" s="133">
        <f t="shared" ref="F19:F36" si="3">B19+E19</f>
        <v>0</v>
      </c>
      <c r="G19" s="64"/>
    </row>
    <row r="20" spans="1:9" s="5" customFormat="1">
      <c r="A20" s="18" t="s">
        <v>23</v>
      </c>
      <c r="B20" s="133"/>
      <c r="C20" s="133"/>
      <c r="D20" s="133"/>
      <c r="E20" s="133">
        <f>C20-D20</f>
        <v>0</v>
      </c>
      <c r="F20" s="133">
        <f t="shared" si="3"/>
        <v>0</v>
      </c>
      <c r="G20" s="64"/>
    </row>
    <row r="21" spans="1:9" s="5" customFormat="1">
      <c r="A21" s="18" t="s">
        <v>24</v>
      </c>
      <c r="B21" s="133">
        <v>614000</v>
      </c>
      <c r="C21" s="133"/>
      <c r="D21" s="133"/>
      <c r="E21" s="133"/>
      <c r="F21" s="133">
        <f t="shared" si="3"/>
        <v>614000</v>
      </c>
      <c r="G21" s="64"/>
    </row>
    <row r="22" spans="1:9" s="5" customFormat="1">
      <c r="A22" s="18" t="s">
        <v>5</v>
      </c>
      <c r="B22" s="133"/>
      <c r="C22" s="133"/>
      <c r="D22" s="133"/>
      <c r="E22" s="133">
        <f t="shared" ref="E22:E24" si="4">C22-D22</f>
        <v>0</v>
      </c>
      <c r="F22" s="133">
        <f t="shared" si="3"/>
        <v>0</v>
      </c>
      <c r="G22" s="64"/>
    </row>
    <row r="23" spans="1:9" s="5" customFormat="1">
      <c r="A23" s="18" t="s">
        <v>6</v>
      </c>
      <c r="B23" s="133">
        <v>1000</v>
      </c>
      <c r="C23" s="133"/>
      <c r="D23" s="133"/>
      <c r="E23" s="133">
        <f t="shared" si="4"/>
        <v>0</v>
      </c>
      <c r="F23" s="133">
        <f t="shared" si="3"/>
        <v>1000</v>
      </c>
      <c r="G23" s="64"/>
    </row>
    <row r="24" spans="1:9" s="5" customFormat="1">
      <c r="A24" s="18" t="s">
        <v>7</v>
      </c>
      <c r="B24" s="133">
        <v>61000</v>
      </c>
      <c r="C24" s="133"/>
      <c r="D24" s="133"/>
      <c r="E24" s="133">
        <f t="shared" si="4"/>
        <v>0</v>
      </c>
      <c r="F24" s="133">
        <f t="shared" si="3"/>
        <v>61000</v>
      </c>
      <c r="G24" s="74"/>
    </row>
    <row r="25" spans="1:9" s="5" customFormat="1">
      <c r="A25" s="18" t="s">
        <v>25</v>
      </c>
      <c r="B25" s="137">
        <f>B26</f>
        <v>3843000</v>
      </c>
      <c r="C25" s="137">
        <f>C26</f>
        <v>0</v>
      </c>
      <c r="D25" s="137"/>
      <c r="E25" s="137">
        <f t="shared" ref="E25" si="5">E26</f>
        <v>-1400</v>
      </c>
      <c r="F25" s="133">
        <f t="shared" si="3"/>
        <v>3841600</v>
      </c>
      <c r="G25" s="68"/>
      <c r="H25" s="6"/>
      <c r="I25" s="6"/>
    </row>
    <row r="26" spans="1:9" s="5" customFormat="1" ht="39" customHeight="1">
      <c r="A26" s="18" t="s">
        <v>74</v>
      </c>
      <c r="B26" s="137">
        <f>B27+B31+B33+B35+B34</f>
        <v>3843000</v>
      </c>
      <c r="C26" s="137"/>
      <c r="D26" s="137"/>
      <c r="E26" s="137">
        <f>E27+E31+E33+E35+E34</f>
        <v>-1400</v>
      </c>
      <c r="F26" s="133">
        <f t="shared" si="3"/>
        <v>3841600</v>
      </c>
      <c r="G26" s="65"/>
      <c r="H26" s="6"/>
      <c r="I26" s="6"/>
    </row>
    <row r="27" spans="1:9" s="5" customFormat="1">
      <c r="A27" s="18" t="s">
        <v>26</v>
      </c>
      <c r="B27" s="137">
        <f>B28+B29</f>
        <v>2539000</v>
      </c>
      <c r="C27" s="137"/>
      <c r="D27" s="137"/>
      <c r="E27" s="133">
        <f>C27-D27</f>
        <v>0</v>
      </c>
      <c r="F27" s="133">
        <f t="shared" si="3"/>
        <v>2539000</v>
      </c>
      <c r="G27" s="65"/>
      <c r="H27" s="6"/>
      <c r="I27" s="6"/>
    </row>
    <row r="28" spans="1:9" s="5" customFormat="1">
      <c r="A28" s="21" t="s">
        <v>27</v>
      </c>
      <c r="B28" s="138">
        <v>2539000</v>
      </c>
      <c r="C28" s="138"/>
      <c r="D28" s="138"/>
      <c r="E28" s="139">
        <f>C28-D28</f>
        <v>0</v>
      </c>
      <c r="F28" s="133">
        <f t="shared" si="3"/>
        <v>2539000</v>
      </c>
      <c r="G28" s="65"/>
      <c r="H28" s="6"/>
      <c r="I28" s="6"/>
    </row>
    <row r="29" spans="1:9" s="5" customFormat="1" ht="31.5">
      <c r="A29" s="21" t="s">
        <v>28</v>
      </c>
      <c r="B29" s="138"/>
      <c r="C29" s="138"/>
      <c r="D29" s="138"/>
      <c r="E29" s="139"/>
      <c r="F29" s="133">
        <f t="shared" si="3"/>
        <v>0</v>
      </c>
      <c r="G29" s="65"/>
      <c r="H29" s="6"/>
      <c r="I29" s="6"/>
    </row>
    <row r="30" spans="1:9" s="5" customFormat="1" ht="31.5">
      <c r="A30" s="21" t="s">
        <v>72</v>
      </c>
      <c r="B30" s="138"/>
      <c r="C30" s="138"/>
      <c r="D30" s="138"/>
      <c r="E30" s="138">
        <f t="shared" ref="E30" si="6">E27</f>
        <v>0</v>
      </c>
      <c r="F30" s="133">
        <f t="shared" si="3"/>
        <v>0</v>
      </c>
      <c r="G30" s="159"/>
      <c r="H30" s="6"/>
      <c r="I30" s="6"/>
    </row>
    <row r="31" spans="1:9" s="5" customFormat="1">
      <c r="A31" s="18" t="s">
        <v>29</v>
      </c>
      <c r="B31" s="137"/>
      <c r="C31" s="137"/>
      <c r="D31" s="137"/>
      <c r="E31" s="133">
        <f>C31-D31</f>
        <v>0</v>
      </c>
      <c r="F31" s="133">
        <f t="shared" si="3"/>
        <v>0</v>
      </c>
      <c r="G31" s="160"/>
      <c r="H31" s="6"/>
      <c r="I31" s="6"/>
    </row>
    <row r="32" spans="1:9" s="71" customFormat="1">
      <c r="A32" s="72" t="s">
        <v>30</v>
      </c>
      <c r="B32" s="140"/>
      <c r="C32" s="140"/>
      <c r="D32" s="140"/>
      <c r="E32" s="133">
        <f>C32-D32</f>
        <v>0</v>
      </c>
      <c r="F32" s="133">
        <f t="shared" si="3"/>
        <v>0</v>
      </c>
      <c r="G32" s="160"/>
      <c r="H32" s="70"/>
      <c r="I32" s="70"/>
    </row>
    <row r="33" spans="1:9" s="5" customFormat="1">
      <c r="A33" s="18" t="s">
        <v>31</v>
      </c>
      <c r="B33" s="137">
        <v>384000</v>
      </c>
      <c r="C33" s="133"/>
      <c r="D33" s="137">
        <v>1400</v>
      </c>
      <c r="E33" s="133">
        <f t="shared" ref="E33:E35" si="7">C33-D33</f>
        <v>-1400</v>
      </c>
      <c r="F33" s="133">
        <f t="shared" si="3"/>
        <v>382600</v>
      </c>
      <c r="G33" s="160"/>
      <c r="H33" s="6"/>
      <c r="I33" s="6"/>
    </row>
    <row r="34" spans="1:9" s="5" customFormat="1">
      <c r="A34" s="18" t="s">
        <v>98</v>
      </c>
      <c r="B34" s="137">
        <f>420000+500000</f>
        <v>920000</v>
      </c>
      <c r="C34" s="133"/>
      <c r="D34" s="137"/>
      <c r="E34" s="133">
        <f t="shared" ref="E34" si="8">C34-D34</f>
        <v>0</v>
      </c>
      <c r="F34" s="133">
        <f t="shared" ref="F34" si="9">B34+E34</f>
        <v>920000</v>
      </c>
      <c r="G34" s="160"/>
      <c r="H34" s="6"/>
      <c r="I34" s="6"/>
    </row>
    <row r="35" spans="1:9" s="5" customFormat="1">
      <c r="A35" s="18" t="s">
        <v>32</v>
      </c>
      <c r="B35" s="137"/>
      <c r="C35" s="133"/>
      <c r="D35" s="137"/>
      <c r="E35" s="133">
        <f t="shared" si="7"/>
        <v>0</v>
      </c>
      <c r="F35" s="133">
        <f t="shared" si="3"/>
        <v>0</v>
      </c>
      <c r="G35" s="160"/>
      <c r="H35" s="6"/>
      <c r="I35" s="6"/>
    </row>
    <row r="36" spans="1:9">
      <c r="A36" s="44" t="s">
        <v>33</v>
      </c>
      <c r="B36" s="141"/>
      <c r="C36" s="142"/>
      <c r="D36" s="141"/>
      <c r="E36" s="133"/>
      <c r="F36" s="133">
        <f t="shared" si="3"/>
        <v>0</v>
      </c>
      <c r="G36" s="73"/>
    </row>
    <row r="37" spans="1:9" s="13" customFormat="1" ht="15.75" customHeight="1">
      <c r="A37" s="37" t="s">
        <v>12</v>
      </c>
      <c r="B37" s="142">
        <f>B38+B41+B42+B43</f>
        <v>2475000</v>
      </c>
      <c r="C37" s="142">
        <f>C38+C41+C42+C43</f>
        <v>0</v>
      </c>
      <c r="D37" s="142">
        <f>D38+D41+D42+D43</f>
        <v>1400</v>
      </c>
      <c r="E37" s="142">
        <f>E38+E41+E42+E43</f>
        <v>-1400</v>
      </c>
      <c r="F37" s="142">
        <f>F38+F41+F42+F43</f>
        <v>2473600</v>
      </c>
      <c r="G37" s="49"/>
    </row>
    <row r="38" spans="1:9" s="13" customFormat="1" ht="47.25">
      <c r="A38" s="17" t="s">
        <v>34</v>
      </c>
      <c r="B38" s="133">
        <f>B39</f>
        <v>2475000</v>
      </c>
      <c r="C38" s="133"/>
      <c r="D38" s="133">
        <f>D39</f>
        <v>1400</v>
      </c>
      <c r="E38" s="133">
        <f t="shared" ref="E38:E43" si="10">C38-D38</f>
        <v>-1400</v>
      </c>
      <c r="F38" s="133">
        <f>B38+E38</f>
        <v>2473600</v>
      </c>
      <c r="G38" s="156"/>
    </row>
    <row r="39" spans="1:9" s="13" customFormat="1">
      <c r="A39" s="39" t="s">
        <v>76</v>
      </c>
      <c r="B39" s="139">
        <f>822000+1653000</f>
        <v>2475000</v>
      </c>
      <c r="C39" s="139"/>
      <c r="D39" s="139">
        <v>1400</v>
      </c>
      <c r="E39" s="139">
        <f t="shared" si="10"/>
        <v>-1400</v>
      </c>
      <c r="F39" s="133">
        <f t="shared" ref="F39:F43" si="11">B39+E39</f>
        <v>2473600</v>
      </c>
      <c r="G39" s="157"/>
    </row>
    <row r="40" spans="1:9" s="13" customFormat="1">
      <c r="A40" s="39" t="s">
        <v>35</v>
      </c>
      <c r="B40" s="139"/>
      <c r="C40" s="139"/>
      <c r="D40" s="139"/>
      <c r="E40" s="139">
        <f t="shared" si="10"/>
        <v>0</v>
      </c>
      <c r="F40" s="133">
        <f t="shared" si="11"/>
        <v>0</v>
      </c>
      <c r="G40" s="158"/>
    </row>
    <row r="41" spans="1:9" s="13" customFormat="1">
      <c r="A41" s="17" t="s">
        <v>36</v>
      </c>
      <c r="B41" s="133"/>
      <c r="C41" s="133"/>
      <c r="D41" s="133"/>
      <c r="E41" s="133">
        <f t="shared" si="10"/>
        <v>0</v>
      </c>
      <c r="F41" s="133">
        <f t="shared" si="11"/>
        <v>0</v>
      </c>
      <c r="G41" s="64"/>
    </row>
    <row r="42" spans="1:9">
      <c r="A42" s="18" t="s">
        <v>68</v>
      </c>
      <c r="B42" s="133"/>
      <c r="C42" s="133"/>
      <c r="D42" s="133"/>
      <c r="E42" s="133">
        <f t="shared" si="10"/>
        <v>0</v>
      </c>
      <c r="F42" s="133">
        <f t="shared" si="11"/>
        <v>0</v>
      </c>
      <c r="G42" s="64"/>
    </row>
    <row r="43" spans="1:9" ht="31.5">
      <c r="A43" s="17" t="s">
        <v>37</v>
      </c>
      <c r="B43" s="133"/>
      <c r="C43" s="133"/>
      <c r="D43" s="133"/>
      <c r="E43" s="133">
        <f t="shared" si="10"/>
        <v>0</v>
      </c>
      <c r="F43" s="133">
        <f t="shared" si="11"/>
        <v>0</v>
      </c>
      <c r="G43" s="64"/>
    </row>
    <row r="44" spans="1:9" s="24" customFormat="1">
      <c r="A44" s="37" t="s">
        <v>13</v>
      </c>
      <c r="B44" s="142">
        <f>B45+B46+B50</f>
        <v>2252000</v>
      </c>
      <c r="C44" s="142">
        <f t="shared" ref="C44:D44" si="12">C45+C46+C50</f>
        <v>114843.83</v>
      </c>
      <c r="D44" s="142">
        <f t="shared" si="12"/>
        <v>0</v>
      </c>
      <c r="E44" s="142">
        <f>E45+E46+E50</f>
        <v>114843.83</v>
      </c>
      <c r="F44" s="142">
        <f>F45+F46+F50</f>
        <v>2366843.83</v>
      </c>
      <c r="G44" s="48"/>
    </row>
    <row r="45" spans="1:9">
      <c r="A45" s="39" t="s">
        <v>75</v>
      </c>
      <c r="B45" s="139"/>
      <c r="C45" s="139"/>
      <c r="D45" s="139"/>
      <c r="E45" s="133"/>
      <c r="F45" s="133">
        <f t="shared" ref="F45:F55" si="13">B45+E45</f>
        <v>0</v>
      </c>
      <c r="G45" s="49"/>
    </row>
    <row r="46" spans="1:9" s="13" customFormat="1">
      <c r="A46" s="39" t="s">
        <v>14</v>
      </c>
      <c r="B46" s="139">
        <f>B47+B48+B49</f>
        <v>2222000</v>
      </c>
      <c r="C46" s="139">
        <f>C47+C48+C49</f>
        <v>114843.83</v>
      </c>
      <c r="D46" s="139">
        <f>D47+D48+D49</f>
        <v>0</v>
      </c>
      <c r="E46" s="139">
        <f>E47+E48+E49</f>
        <v>114843.83</v>
      </c>
      <c r="F46" s="133">
        <f t="shared" si="13"/>
        <v>2336843.83</v>
      </c>
      <c r="G46" s="49"/>
    </row>
    <row r="47" spans="1:9">
      <c r="A47" s="17" t="s">
        <v>38</v>
      </c>
      <c r="B47" s="133"/>
      <c r="C47" s="133"/>
      <c r="D47" s="133"/>
      <c r="E47" s="133">
        <f t="shared" ref="E47:E59" si="14">C47-D47</f>
        <v>0</v>
      </c>
      <c r="F47" s="133">
        <f t="shared" si="13"/>
        <v>0</v>
      </c>
      <c r="G47" s="64"/>
    </row>
    <row r="48" spans="1:9" ht="87.75" customHeight="1">
      <c r="A48" s="17" t="s">
        <v>77</v>
      </c>
      <c r="B48" s="133">
        <v>2222000</v>
      </c>
      <c r="C48" s="133">
        <v>114843.83</v>
      </c>
      <c r="D48" s="133"/>
      <c r="E48" s="133">
        <f>C48-D48</f>
        <v>114843.83</v>
      </c>
      <c r="F48" s="133">
        <f t="shared" si="13"/>
        <v>2336843.83</v>
      </c>
      <c r="G48" s="64"/>
    </row>
    <row r="49" spans="1:9" ht="31.5">
      <c r="A49" s="17" t="s">
        <v>39</v>
      </c>
      <c r="B49" s="133"/>
      <c r="C49" s="133"/>
      <c r="D49" s="133"/>
      <c r="E49" s="133">
        <f>C49-D49</f>
        <v>0</v>
      </c>
      <c r="F49" s="133">
        <f t="shared" si="13"/>
        <v>0</v>
      </c>
      <c r="G49" s="64"/>
    </row>
    <row r="50" spans="1:9" s="13" customFormat="1">
      <c r="A50" s="39" t="s">
        <v>15</v>
      </c>
      <c r="B50" s="139">
        <f>B51+B52+B53+B54+B55</f>
        <v>30000</v>
      </c>
      <c r="C50" s="139">
        <f>C51+C52+C53+C54+C55</f>
        <v>0</v>
      </c>
      <c r="D50" s="139">
        <f t="shared" ref="D50" si="15">D51+D52+D53+D54+D55</f>
        <v>0</v>
      </c>
      <c r="E50" s="139">
        <f>E51+E52+E53+E54+E55</f>
        <v>0</v>
      </c>
      <c r="F50" s="133">
        <f t="shared" si="13"/>
        <v>30000</v>
      </c>
      <c r="G50" s="49"/>
    </row>
    <row r="51" spans="1:9" s="13" customFormat="1" ht="72.75" customHeight="1">
      <c r="A51" s="17" t="s">
        <v>40</v>
      </c>
      <c r="B51" s="133"/>
      <c r="C51" s="133"/>
      <c r="D51" s="133"/>
      <c r="E51" s="133">
        <f t="shared" si="14"/>
        <v>0</v>
      </c>
      <c r="F51" s="133">
        <f t="shared" si="13"/>
        <v>0</v>
      </c>
      <c r="G51" s="64"/>
    </row>
    <row r="52" spans="1:9" s="13" customFormat="1" ht="31.5">
      <c r="A52" s="17" t="s">
        <v>78</v>
      </c>
      <c r="B52" s="133"/>
      <c r="C52" s="133"/>
      <c r="D52" s="133"/>
      <c r="E52" s="133">
        <f t="shared" si="14"/>
        <v>0</v>
      </c>
      <c r="F52" s="133">
        <f t="shared" si="13"/>
        <v>0</v>
      </c>
      <c r="G52" s="64"/>
    </row>
    <row r="53" spans="1:9" s="13" customFormat="1" ht="47.25">
      <c r="A53" s="17" t="s">
        <v>59</v>
      </c>
      <c r="B53" s="133"/>
      <c r="C53" s="133"/>
      <c r="D53" s="133"/>
      <c r="E53" s="133">
        <f t="shared" si="14"/>
        <v>0</v>
      </c>
      <c r="F53" s="133">
        <f t="shared" si="13"/>
        <v>0</v>
      </c>
      <c r="G53" s="64"/>
    </row>
    <row r="54" spans="1:9" s="13" customFormat="1">
      <c r="A54" s="17" t="s">
        <v>41</v>
      </c>
      <c r="B54" s="133"/>
      <c r="C54" s="133"/>
      <c r="D54" s="133"/>
      <c r="E54" s="133">
        <f t="shared" si="14"/>
        <v>0</v>
      </c>
      <c r="F54" s="133">
        <f t="shared" si="13"/>
        <v>0</v>
      </c>
      <c r="G54" s="64"/>
    </row>
    <row r="55" spans="1:9" s="13" customFormat="1">
      <c r="A55" s="17" t="s">
        <v>60</v>
      </c>
      <c r="B55" s="133">
        <f>26000+4000</f>
        <v>30000</v>
      </c>
      <c r="C55" s="133"/>
      <c r="D55" s="133"/>
      <c r="E55" s="133">
        <f t="shared" si="14"/>
        <v>0</v>
      </c>
      <c r="F55" s="133">
        <f t="shared" si="13"/>
        <v>30000</v>
      </c>
      <c r="G55" s="64"/>
    </row>
    <row r="56" spans="1:9" s="2" customFormat="1">
      <c r="A56" s="37" t="s">
        <v>16</v>
      </c>
      <c r="B56" s="142">
        <f>B57+B58+B59+B60+B61</f>
        <v>10000</v>
      </c>
      <c r="C56" s="142">
        <f t="shared" ref="C56:F56" si="16">C57+C58+C59+C60+C61</f>
        <v>0</v>
      </c>
      <c r="D56" s="142">
        <f t="shared" si="16"/>
        <v>0</v>
      </c>
      <c r="E56" s="142">
        <f t="shared" si="16"/>
        <v>0</v>
      </c>
      <c r="F56" s="142">
        <f t="shared" si="16"/>
        <v>10000</v>
      </c>
      <c r="G56" s="48"/>
    </row>
    <row r="57" spans="1:9" s="62" customFormat="1" ht="34.5" customHeight="1">
      <c r="A57" s="17" t="s">
        <v>79</v>
      </c>
      <c r="B57" s="133"/>
      <c r="C57" s="133"/>
      <c r="D57" s="133"/>
      <c r="E57" s="133">
        <f>C57-D57</f>
        <v>0</v>
      </c>
      <c r="F57" s="133">
        <f t="shared" ref="F57:F62" si="17">B57+E57</f>
        <v>0</v>
      </c>
      <c r="G57" s="64"/>
    </row>
    <row r="58" spans="1:9" ht="31.5">
      <c r="A58" s="17" t="s">
        <v>80</v>
      </c>
      <c r="B58" s="133"/>
      <c r="C58" s="133"/>
      <c r="D58" s="133"/>
      <c r="E58" s="133">
        <f t="shared" si="14"/>
        <v>0</v>
      </c>
      <c r="F58" s="133">
        <f t="shared" si="17"/>
        <v>0</v>
      </c>
      <c r="G58" s="64"/>
    </row>
    <row r="59" spans="1:9">
      <c r="A59" s="17" t="s">
        <v>42</v>
      </c>
      <c r="B59" s="133"/>
      <c r="C59" s="133"/>
      <c r="D59" s="133"/>
      <c r="E59" s="133">
        <f t="shared" si="14"/>
        <v>0</v>
      </c>
      <c r="F59" s="133">
        <f t="shared" si="17"/>
        <v>0</v>
      </c>
      <c r="G59" s="64"/>
    </row>
    <row r="60" spans="1:9" ht="37.5" customHeight="1">
      <c r="A60" s="17" t="s">
        <v>81</v>
      </c>
      <c r="B60" s="133"/>
      <c r="C60" s="133"/>
      <c r="D60" s="133"/>
      <c r="E60" s="133"/>
      <c r="F60" s="133">
        <f t="shared" si="17"/>
        <v>0</v>
      </c>
      <c r="G60" s="64"/>
    </row>
    <row r="61" spans="1:9">
      <c r="A61" s="17" t="s">
        <v>43</v>
      </c>
      <c r="B61" s="133">
        <v>10000</v>
      </c>
      <c r="C61" s="133"/>
      <c r="D61" s="133"/>
      <c r="E61" s="133">
        <f>C61-D61</f>
        <v>0</v>
      </c>
      <c r="F61" s="133">
        <f t="shared" si="17"/>
        <v>10000</v>
      </c>
      <c r="G61" s="64"/>
    </row>
    <row r="62" spans="1:9">
      <c r="A62" s="66" t="s">
        <v>66</v>
      </c>
      <c r="B62" s="133"/>
      <c r="C62" s="133"/>
      <c r="D62" s="133"/>
      <c r="E62" s="133">
        <f>C62-D62</f>
        <v>0</v>
      </c>
      <c r="F62" s="133">
        <f t="shared" si="17"/>
        <v>0</v>
      </c>
      <c r="G62" s="64"/>
      <c r="H62" s="75">
        <f>H63-H37-H44-H56</f>
        <v>0</v>
      </c>
    </row>
    <row r="63" spans="1:9" s="2" customFormat="1">
      <c r="A63" s="20" t="s">
        <v>8</v>
      </c>
      <c r="B63" s="141">
        <f>B37+B44+B56+B62</f>
        <v>4737000</v>
      </c>
      <c r="C63" s="141">
        <f>C37+C44+C56+C62</f>
        <v>114843.83</v>
      </c>
      <c r="D63" s="141">
        <f>D37+D44+D56+D62</f>
        <v>1400</v>
      </c>
      <c r="E63" s="141">
        <f>E37+E44+E56+E62</f>
        <v>113443.83</v>
      </c>
      <c r="F63" s="141">
        <f>F37+F44+F56+F62</f>
        <v>4850443.83</v>
      </c>
      <c r="G63" s="144"/>
    </row>
    <row r="64" spans="1:9" s="2" customFormat="1">
      <c r="A64" s="38" t="s">
        <v>17</v>
      </c>
      <c r="B64" s="143">
        <f>B63-B25</f>
        <v>894000</v>
      </c>
      <c r="C64" s="143">
        <f>C63-C25</f>
        <v>114843.83</v>
      </c>
      <c r="D64" s="141">
        <f>D63-D25</f>
        <v>1400</v>
      </c>
      <c r="E64" s="143">
        <f>E63-E25</f>
        <v>114843.83</v>
      </c>
      <c r="F64" s="143">
        <f>F63-F25</f>
        <v>1008843.8300000001</v>
      </c>
      <c r="G64" s="64"/>
      <c r="H64" s="14"/>
      <c r="I64" s="14"/>
    </row>
    <row r="65" spans="1:9" s="2" customFormat="1">
      <c r="A65" s="20" t="s">
        <v>9</v>
      </c>
      <c r="B65" s="141">
        <f>B9-B63</f>
        <v>0</v>
      </c>
      <c r="C65" s="141">
        <f>C63-C9</f>
        <v>114843.83</v>
      </c>
      <c r="D65" s="141">
        <f>D63-D9</f>
        <v>1400</v>
      </c>
      <c r="E65" s="141">
        <f>C65-D65</f>
        <v>113443.83</v>
      </c>
      <c r="F65" s="141">
        <f>B65+E65</f>
        <v>113443.83</v>
      </c>
      <c r="G65" s="64"/>
      <c r="H65" s="14"/>
      <c r="I65" s="14"/>
    </row>
    <row r="66" spans="1:9" s="2" customFormat="1" ht="31.5">
      <c r="A66" s="21" t="s">
        <v>44</v>
      </c>
      <c r="B66" s="139"/>
      <c r="C66" s="139"/>
      <c r="D66" s="139"/>
      <c r="E66" s="139"/>
      <c r="F66" s="133">
        <f>B66+E66</f>
        <v>0</v>
      </c>
      <c r="G66" s="49"/>
      <c r="H66" s="14"/>
      <c r="I66" s="14"/>
    </row>
    <row r="67" spans="1:9" s="2" customFormat="1" ht="47.25">
      <c r="A67" s="21" t="s">
        <v>45</v>
      </c>
      <c r="B67" s="139"/>
      <c r="C67" s="139"/>
      <c r="D67" s="139"/>
      <c r="E67" s="139"/>
      <c r="F67" s="133">
        <f>B67+E67</f>
        <v>0</v>
      </c>
      <c r="G67" s="49"/>
      <c r="H67" s="14"/>
      <c r="I67" s="14"/>
    </row>
    <row r="68" spans="1:9" s="2" customFormat="1">
      <c r="A68" s="63" t="s">
        <v>69</v>
      </c>
      <c r="B68" s="141">
        <f>B69+B70+B73+B76+B77+B78+B79</f>
        <v>0</v>
      </c>
      <c r="C68" s="141">
        <f>C69+C70+C73+C76+C77+C78+C79</f>
        <v>114843.83</v>
      </c>
      <c r="D68" s="141">
        <f>D69+D70+D73+D76+D77+D78+D79</f>
        <v>0</v>
      </c>
      <c r="E68" s="141">
        <f>E69+E70+E73+E76+E77+E78+E79</f>
        <v>114843.83</v>
      </c>
      <c r="F68" s="141">
        <f>F69+F70+F73+F76+F77+F78+F79</f>
        <v>114843.83</v>
      </c>
      <c r="G68" s="48"/>
    </row>
    <row r="69" spans="1:9" s="2" customFormat="1">
      <c r="A69" s="20" t="s">
        <v>46</v>
      </c>
      <c r="B69" s="141"/>
      <c r="C69" s="141"/>
      <c r="D69" s="141"/>
      <c r="E69" s="141">
        <f t="shared" ref="E69" si="18">C69-D69</f>
        <v>0</v>
      </c>
      <c r="F69" s="133">
        <f t="shared" ref="F69:F81" si="19">B69+E69</f>
        <v>0</v>
      </c>
      <c r="G69" s="65"/>
    </row>
    <row r="70" spans="1:9">
      <c r="A70" s="18" t="s">
        <v>61</v>
      </c>
      <c r="B70" s="133">
        <f>B71+B72</f>
        <v>0</v>
      </c>
      <c r="C70" s="133">
        <f t="shared" ref="C70:E70" si="20">C71+C72</f>
        <v>0</v>
      </c>
      <c r="D70" s="133">
        <f t="shared" si="20"/>
        <v>0</v>
      </c>
      <c r="E70" s="133">
        <f t="shared" si="20"/>
        <v>0</v>
      </c>
      <c r="F70" s="133">
        <f t="shared" si="19"/>
        <v>0</v>
      </c>
      <c r="G70" s="68"/>
    </row>
    <row r="71" spans="1:9">
      <c r="A71" s="16" t="s">
        <v>62</v>
      </c>
      <c r="B71" s="133"/>
      <c r="C71" s="133"/>
      <c r="D71" s="133"/>
      <c r="E71" s="133">
        <f t="shared" ref="E71" si="21">C71-D71</f>
        <v>0</v>
      </c>
      <c r="F71" s="133">
        <f t="shared" si="19"/>
        <v>0</v>
      </c>
      <c r="G71" s="65"/>
    </row>
    <row r="72" spans="1:9">
      <c r="A72" s="16" t="s">
        <v>47</v>
      </c>
      <c r="B72" s="133"/>
      <c r="C72" s="133"/>
      <c r="D72" s="133"/>
      <c r="E72" s="133">
        <f t="shared" ref="E72" si="22">C72-D72</f>
        <v>0</v>
      </c>
      <c r="F72" s="133">
        <f t="shared" si="19"/>
        <v>0</v>
      </c>
      <c r="G72" s="65"/>
    </row>
    <row r="73" spans="1:9">
      <c r="A73" s="16" t="s">
        <v>48</v>
      </c>
      <c r="B73" s="133"/>
      <c r="C73" s="133">
        <f t="shared" ref="C73:D73" si="23">C74+C75</f>
        <v>0</v>
      </c>
      <c r="D73" s="133">
        <f t="shared" si="23"/>
        <v>0</v>
      </c>
      <c r="E73" s="133">
        <f>E74+E75</f>
        <v>0</v>
      </c>
      <c r="F73" s="133">
        <f t="shared" si="19"/>
        <v>0</v>
      </c>
      <c r="G73" s="68"/>
    </row>
    <row r="74" spans="1:9">
      <c r="A74" s="16" t="s">
        <v>49</v>
      </c>
      <c r="B74" s="133"/>
      <c r="C74" s="133"/>
      <c r="D74" s="133"/>
      <c r="E74" s="133">
        <f t="shared" ref="E74" si="24">C74-D74</f>
        <v>0</v>
      </c>
      <c r="F74" s="133">
        <f t="shared" si="19"/>
        <v>0</v>
      </c>
      <c r="G74" s="65"/>
    </row>
    <row r="75" spans="1:9">
      <c r="A75" s="16" t="s">
        <v>50</v>
      </c>
      <c r="B75" s="133"/>
      <c r="C75" s="133"/>
      <c r="D75" s="133"/>
      <c r="E75" s="133">
        <f t="shared" ref="E75" si="25">C75-D75</f>
        <v>0</v>
      </c>
      <c r="F75" s="133">
        <f t="shared" si="19"/>
        <v>0</v>
      </c>
      <c r="G75" s="69"/>
    </row>
    <row r="76" spans="1:9">
      <c r="A76" s="16" t="s">
        <v>82</v>
      </c>
      <c r="B76" s="133"/>
      <c r="C76" s="133"/>
      <c r="D76" s="133"/>
      <c r="E76" s="133">
        <f t="shared" ref="E76" si="26">C76-D76</f>
        <v>0</v>
      </c>
      <c r="F76" s="133">
        <f t="shared" si="19"/>
        <v>0</v>
      </c>
      <c r="G76" s="64"/>
    </row>
    <row r="77" spans="1:9">
      <c r="A77" s="16" t="s">
        <v>11</v>
      </c>
      <c r="B77" s="133"/>
      <c r="C77" s="133"/>
      <c r="D77" s="133"/>
      <c r="E77" s="133">
        <f t="shared" ref="E77" si="27">C77-D77</f>
        <v>0</v>
      </c>
      <c r="F77" s="133">
        <f t="shared" si="19"/>
        <v>0</v>
      </c>
      <c r="G77" s="64"/>
    </row>
    <row r="78" spans="1:9">
      <c r="A78" s="16" t="s">
        <v>63</v>
      </c>
      <c r="B78" s="133"/>
      <c r="C78" s="133"/>
      <c r="D78" s="133"/>
      <c r="E78" s="133">
        <f t="shared" ref="E78" si="28">C78-D78</f>
        <v>0</v>
      </c>
      <c r="F78" s="133">
        <f t="shared" si="19"/>
        <v>0</v>
      </c>
      <c r="G78" s="64"/>
    </row>
    <row r="79" spans="1:9">
      <c r="A79" s="16" t="s">
        <v>10</v>
      </c>
      <c r="B79" s="133"/>
      <c r="C79" s="133">
        <f>B82</f>
        <v>114843.83</v>
      </c>
      <c r="D79" s="133"/>
      <c r="E79" s="133">
        <f t="shared" ref="E79" si="29">C79-D79</f>
        <v>114843.83</v>
      </c>
      <c r="F79" s="133">
        <f t="shared" si="19"/>
        <v>114843.83</v>
      </c>
      <c r="G79" s="64"/>
    </row>
    <row r="80" spans="1:9">
      <c r="A80" s="16" t="s">
        <v>51</v>
      </c>
      <c r="B80" s="133">
        <f>B81+B82</f>
        <v>114843.83</v>
      </c>
      <c r="C80" s="133"/>
      <c r="D80" s="133"/>
      <c r="E80" s="133"/>
      <c r="F80" s="133">
        <f t="shared" si="19"/>
        <v>114843.83</v>
      </c>
      <c r="G80" s="64"/>
    </row>
    <row r="81" spans="1:8">
      <c r="A81" s="16" t="s">
        <v>52</v>
      </c>
      <c r="B81" s="133"/>
      <c r="C81" s="133"/>
      <c r="D81" s="133"/>
      <c r="E81" s="133"/>
      <c r="F81" s="133">
        <f t="shared" si="19"/>
        <v>0</v>
      </c>
      <c r="G81" s="64"/>
    </row>
    <row r="82" spans="1:8">
      <c r="A82" s="16" t="s">
        <v>53</v>
      </c>
      <c r="B82" s="133">
        <v>114843.83</v>
      </c>
      <c r="C82" s="133"/>
      <c r="D82" s="133"/>
      <c r="E82" s="133"/>
      <c r="F82" s="133">
        <f>B82+E82</f>
        <v>114843.83</v>
      </c>
      <c r="G82" s="64"/>
    </row>
    <row r="83" spans="1:8">
      <c r="A83" s="42" t="s">
        <v>64</v>
      </c>
      <c r="B83" s="133"/>
      <c r="C83" s="133"/>
      <c r="D83" s="133"/>
      <c r="E83" s="133"/>
      <c r="F83" s="133"/>
      <c r="G83" s="64"/>
    </row>
    <row r="84" spans="1:8" s="2" customFormat="1" ht="31.5">
      <c r="A84" s="16" t="s">
        <v>90</v>
      </c>
      <c r="B84" s="133"/>
      <c r="C84" s="133"/>
      <c r="D84" s="133"/>
      <c r="E84" s="133">
        <f>C84-D84</f>
        <v>0</v>
      </c>
      <c r="F84" s="133">
        <f>B84+E84</f>
        <v>0</v>
      </c>
      <c r="G84" s="64"/>
    </row>
    <row r="85" spans="1:8">
      <c r="A85" s="12" t="s">
        <v>91</v>
      </c>
      <c r="B85" s="139"/>
      <c r="C85" s="139"/>
      <c r="D85" s="139"/>
      <c r="E85" s="133">
        <f t="shared" ref="E85:E87" si="30">C85-D85</f>
        <v>0</v>
      </c>
      <c r="F85" s="133">
        <f>B85+E85</f>
        <v>0</v>
      </c>
      <c r="G85" s="49"/>
    </row>
    <row r="86" spans="1:8">
      <c r="A86" s="12" t="s">
        <v>92</v>
      </c>
      <c r="B86" s="133"/>
      <c r="C86" s="139"/>
      <c r="D86" s="133"/>
      <c r="E86" s="133">
        <f t="shared" si="30"/>
        <v>0</v>
      </c>
      <c r="F86" s="133">
        <f>B86+E86</f>
        <v>0</v>
      </c>
      <c r="G86" s="64"/>
    </row>
    <row r="87" spans="1:8" ht="31.5">
      <c r="A87" s="12" t="s">
        <v>94</v>
      </c>
      <c r="B87" s="124"/>
      <c r="C87" s="124"/>
      <c r="D87" s="124"/>
      <c r="E87" s="123">
        <f t="shared" si="30"/>
        <v>0</v>
      </c>
      <c r="F87" s="123">
        <f>B87+E87</f>
        <v>0</v>
      </c>
      <c r="G87" s="49"/>
    </row>
    <row r="88" spans="1:8">
      <c r="A88" s="25"/>
      <c r="B88" s="26"/>
      <c r="C88" s="29"/>
      <c r="D88" s="27"/>
      <c r="E88" s="27"/>
      <c r="F88" s="27"/>
    </row>
    <row r="89" spans="1:8">
      <c r="A89" s="164" t="s">
        <v>102</v>
      </c>
      <c r="B89" s="165"/>
      <c r="C89" s="165"/>
      <c r="D89" s="165"/>
      <c r="E89" s="27"/>
      <c r="F89" s="27"/>
      <c r="G89" s="51"/>
      <c r="H89" s="15"/>
    </row>
    <row r="90" spans="1:8">
      <c r="B90" s="26"/>
      <c r="E90" s="27"/>
      <c r="F90" s="27"/>
      <c r="G90" s="51"/>
      <c r="H90" s="15"/>
    </row>
    <row r="91" spans="1:8" ht="51" customHeight="1">
      <c r="A91" s="164" t="s">
        <v>96</v>
      </c>
      <c r="B91" s="165"/>
      <c r="C91" s="165"/>
      <c r="D91" s="165"/>
      <c r="E91" s="27"/>
      <c r="F91" s="27"/>
      <c r="G91" s="51"/>
      <c r="H91" s="15"/>
    </row>
    <row r="92" spans="1:8" ht="13.7" customHeight="1">
      <c r="B92" s="11"/>
      <c r="C92" s="30"/>
      <c r="D92" s="50"/>
      <c r="E92" s="10"/>
      <c r="F92" s="10"/>
    </row>
    <row r="93" spans="1:8" ht="13.7" customHeight="1">
      <c r="B93" s="11"/>
      <c r="C93" s="151"/>
      <c r="D93" s="152"/>
      <c r="E93" s="10"/>
      <c r="F93" s="10"/>
    </row>
    <row r="94" spans="1:8" ht="20.25">
      <c r="A94" s="40"/>
      <c r="B94" s="1"/>
      <c r="C94" s="151"/>
      <c r="D94" s="152"/>
      <c r="E94" s="33"/>
      <c r="F94" s="33"/>
    </row>
    <row r="95" spans="1:8">
      <c r="A95" s="22"/>
      <c r="C95" s="8"/>
      <c r="D95" s="14"/>
    </row>
    <row r="96" spans="1:8" ht="20.25">
      <c r="A96" s="23"/>
      <c r="B96" s="34"/>
      <c r="C96" s="35"/>
      <c r="D96" s="35"/>
    </row>
    <row r="97" spans="1:6" ht="20.25">
      <c r="B97" s="36"/>
      <c r="C97" s="150"/>
      <c r="D97" s="150"/>
    </row>
    <row r="99" spans="1:6">
      <c r="E99" s="15"/>
      <c r="F99" s="15"/>
    </row>
    <row r="101" spans="1:6">
      <c r="A101" s="41"/>
    </row>
    <row r="102" spans="1:6">
      <c r="C102" s="31"/>
      <c r="D102" s="15"/>
    </row>
  </sheetData>
  <mergeCells count="14">
    <mergeCell ref="A2:G2"/>
    <mergeCell ref="C97:D97"/>
    <mergeCell ref="C94:D94"/>
    <mergeCell ref="C93:D93"/>
    <mergeCell ref="F5:F6"/>
    <mergeCell ref="C5:E5"/>
    <mergeCell ref="B5:B6"/>
    <mergeCell ref="G4:G6"/>
    <mergeCell ref="B4:F4"/>
    <mergeCell ref="G38:G40"/>
    <mergeCell ref="G30:G35"/>
    <mergeCell ref="A4:A6"/>
    <mergeCell ref="A89:D89"/>
    <mergeCell ref="A91:D91"/>
  </mergeCells>
  <phoneticPr fontId="13" type="noConversion"/>
  <printOptions horizontalCentered="1"/>
  <pageMargins left="0" right="0" top="0.19685039370078741" bottom="0" header="0" footer="0"/>
  <pageSetup paperSize="9" scale="75" fitToHeight="0" orientation="landscape" errors="blank" r:id="rId1"/>
  <headerFooter differentFirst="1"/>
  <rowBreaks count="2" manualBreakCount="2">
    <brk id="35" max="6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5" zoomScaleSheetLayoutView="85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F21" sqref="F21"/>
    </sheetView>
  </sheetViews>
  <sheetFormatPr defaultColWidth="9.140625" defaultRowHeight="15.75"/>
  <cols>
    <col min="1" max="1" width="52.42578125" style="104" customWidth="1"/>
    <col min="2" max="2" width="27.28515625" style="82" customWidth="1"/>
    <col min="3" max="3" width="16.42578125" style="105" customWidth="1"/>
    <col min="4" max="4" width="16.42578125" style="97" customWidth="1"/>
    <col min="5" max="5" width="15" style="82" customWidth="1"/>
    <col min="6" max="6" width="18.140625" style="82" customWidth="1"/>
    <col min="7" max="7" width="45.7109375" style="112" customWidth="1"/>
    <col min="8" max="8" width="16.42578125" style="82" customWidth="1"/>
    <col min="9" max="9" width="9.140625" style="82"/>
    <col min="10" max="10" width="15" style="82" bestFit="1" customWidth="1"/>
    <col min="11" max="16384" width="9.140625" style="82"/>
  </cols>
  <sheetData>
    <row r="1" spans="1:7" s="81" customFormat="1">
      <c r="A1" s="77"/>
      <c r="B1" s="78"/>
      <c r="C1" s="79"/>
      <c r="D1" s="79"/>
      <c r="E1" s="79"/>
      <c r="F1" s="79"/>
      <c r="G1" s="80" t="s">
        <v>84</v>
      </c>
    </row>
    <row r="2" spans="1:7" ht="25.5" customHeight="1">
      <c r="A2" s="169" t="s">
        <v>88</v>
      </c>
      <c r="B2" s="169"/>
      <c r="C2" s="169"/>
      <c r="D2" s="169"/>
      <c r="E2" s="169"/>
      <c r="F2" s="169"/>
      <c r="G2" s="169"/>
    </row>
    <row r="3" spans="1:7">
      <c r="A3" s="83"/>
      <c r="B3" s="84"/>
      <c r="C3" s="85"/>
      <c r="D3" s="84"/>
      <c r="E3" s="84"/>
      <c r="F3" s="84"/>
      <c r="G3" s="86" t="s">
        <v>70</v>
      </c>
    </row>
    <row r="4" spans="1:7" ht="15.75" customHeight="1">
      <c r="A4" s="170" t="s">
        <v>0</v>
      </c>
      <c r="B4" s="173" t="s">
        <v>57</v>
      </c>
      <c r="C4" s="173"/>
      <c r="D4" s="173"/>
      <c r="E4" s="173"/>
      <c r="F4" s="173"/>
      <c r="G4" s="174" t="s">
        <v>67</v>
      </c>
    </row>
    <row r="5" spans="1:7" ht="34.5" customHeight="1">
      <c r="A5" s="171"/>
      <c r="B5" s="173" t="s">
        <v>101</v>
      </c>
      <c r="C5" s="175" t="s">
        <v>85</v>
      </c>
      <c r="D5" s="175"/>
      <c r="E5" s="175"/>
      <c r="F5" s="173" t="s">
        <v>73</v>
      </c>
      <c r="G5" s="174"/>
    </row>
    <row r="6" spans="1:7" ht="82.5" customHeight="1">
      <c r="A6" s="172"/>
      <c r="B6" s="173"/>
      <c r="C6" s="87" t="s">
        <v>54</v>
      </c>
      <c r="D6" s="88" t="s">
        <v>55</v>
      </c>
      <c r="E6" s="89" t="s">
        <v>56</v>
      </c>
      <c r="F6" s="173"/>
      <c r="G6" s="174"/>
    </row>
    <row r="7" spans="1:7">
      <c r="A7" s="90">
        <v>1</v>
      </c>
      <c r="B7" s="91">
        <v>2</v>
      </c>
      <c r="C7" s="92">
        <v>3</v>
      </c>
      <c r="D7" s="92">
        <v>4</v>
      </c>
      <c r="E7" s="93">
        <v>5</v>
      </c>
      <c r="F7" s="93">
        <v>6</v>
      </c>
      <c r="G7" s="94" t="s">
        <v>71</v>
      </c>
    </row>
    <row r="8" spans="1:7" s="99" customFormat="1">
      <c r="A8" s="38" t="s">
        <v>95</v>
      </c>
      <c r="B8" s="146">
        <f>B16</f>
        <v>114.8</v>
      </c>
      <c r="C8" s="147" t="s">
        <v>86</v>
      </c>
      <c r="D8" s="147" t="s">
        <v>86</v>
      </c>
      <c r="E8" s="147" t="s">
        <v>86</v>
      </c>
      <c r="F8" s="147" t="s">
        <v>86</v>
      </c>
      <c r="G8" s="98"/>
    </row>
    <row r="9" spans="1:7" s="99" customFormat="1">
      <c r="A9" s="38"/>
      <c r="B9" s="146"/>
      <c r="C9" s="147"/>
      <c r="D9" s="147"/>
      <c r="E9" s="147"/>
      <c r="F9" s="147"/>
      <c r="G9" s="98"/>
    </row>
    <row r="10" spans="1:7" ht="36" customHeight="1">
      <c r="A10" s="38" t="s">
        <v>89</v>
      </c>
      <c r="B10" s="148"/>
      <c r="C10" s="148">
        <f>C14+C12+C13+C15</f>
        <v>114.8</v>
      </c>
      <c r="D10" s="148"/>
      <c r="E10" s="148">
        <f>E14+E12+E13+E15</f>
        <v>114.8</v>
      </c>
      <c r="F10" s="148">
        <f>E10</f>
        <v>114.8</v>
      </c>
      <c r="G10" s="95"/>
    </row>
    <row r="11" spans="1:7" s="97" customFormat="1" ht="16.5" customHeight="1">
      <c r="A11" s="37"/>
      <c r="B11" s="146"/>
      <c r="C11" s="146"/>
      <c r="D11" s="146"/>
      <c r="E11" s="146"/>
      <c r="F11" s="146"/>
      <c r="G11" s="96"/>
    </row>
    <row r="12" spans="1:7" ht="63" hidden="1">
      <c r="A12" s="125" t="s">
        <v>106</v>
      </c>
      <c r="B12" s="147"/>
      <c r="C12" s="147"/>
      <c r="D12" s="147"/>
      <c r="E12" s="147">
        <f>C12-D12</f>
        <v>0</v>
      </c>
      <c r="F12" s="147">
        <f>E12</f>
        <v>0</v>
      </c>
      <c r="G12" s="126" t="s">
        <v>104</v>
      </c>
    </row>
    <row r="13" spans="1:7" ht="78" customHeight="1">
      <c r="A13" s="125" t="s">
        <v>105</v>
      </c>
      <c r="B13" s="147"/>
      <c r="C13" s="147">
        <v>114.8</v>
      </c>
      <c r="D13" s="147"/>
      <c r="E13" s="147">
        <f>C13-D13</f>
        <v>114.8</v>
      </c>
      <c r="F13" s="147">
        <f>E13</f>
        <v>114.8</v>
      </c>
      <c r="G13" s="126" t="s">
        <v>108</v>
      </c>
    </row>
    <row r="14" spans="1:7" ht="63" hidden="1">
      <c r="A14" s="145" t="s">
        <v>99</v>
      </c>
      <c r="B14" s="147"/>
      <c r="C14" s="147"/>
      <c r="D14" s="147"/>
      <c r="E14" s="147">
        <f>C14-D14</f>
        <v>0</v>
      </c>
      <c r="F14" s="147">
        <f>E14</f>
        <v>0</v>
      </c>
      <c r="G14" s="126" t="s">
        <v>100</v>
      </c>
    </row>
    <row r="15" spans="1:7" ht="12.75" customHeight="1">
      <c r="A15" s="17"/>
      <c r="B15" s="147"/>
      <c r="C15" s="147"/>
      <c r="D15" s="147"/>
      <c r="E15" s="147"/>
      <c r="F15" s="147"/>
      <c r="G15" s="96"/>
    </row>
    <row r="16" spans="1:7">
      <c r="A16" s="38" t="s">
        <v>87</v>
      </c>
      <c r="B16" s="147">
        <v>114.8</v>
      </c>
      <c r="C16" s="147">
        <f>C14+C12+C13</f>
        <v>114.8</v>
      </c>
      <c r="D16" s="147" t="s">
        <v>86</v>
      </c>
      <c r="E16" s="147" t="s">
        <v>86</v>
      </c>
      <c r="F16" s="147" t="s">
        <v>86</v>
      </c>
      <c r="G16" s="96"/>
    </row>
    <row r="17" spans="1:8">
      <c r="A17" s="100"/>
      <c r="B17" s="101"/>
      <c r="C17" s="102"/>
      <c r="D17" s="101"/>
      <c r="E17" s="101"/>
      <c r="F17" s="101"/>
      <c r="G17" s="103"/>
    </row>
    <row r="18" spans="1:8">
      <c r="A18" s="176" t="s">
        <v>103</v>
      </c>
      <c r="B18" s="165"/>
      <c r="E18" s="106"/>
      <c r="F18" s="106"/>
      <c r="G18" s="107"/>
      <c r="H18" s="108"/>
    </row>
    <row r="19" spans="1:8" ht="13.7" customHeight="1">
      <c r="B19" s="109"/>
      <c r="C19" s="110"/>
      <c r="D19" s="107"/>
      <c r="E19" s="111"/>
      <c r="F19" s="111"/>
    </row>
    <row r="20" spans="1:8" ht="13.7" customHeight="1">
      <c r="B20" s="109"/>
      <c r="C20" s="166"/>
      <c r="D20" s="167"/>
      <c r="E20" s="111"/>
      <c r="F20" s="111"/>
    </row>
    <row r="21" spans="1:8" ht="20.25">
      <c r="A21" s="113"/>
      <c r="B21" s="114"/>
      <c r="C21" s="166"/>
      <c r="D21" s="167"/>
      <c r="E21" s="115"/>
      <c r="F21" s="115"/>
    </row>
    <row r="22" spans="1:8">
      <c r="A22" s="116"/>
      <c r="C22" s="81"/>
      <c r="D22" s="82"/>
    </row>
    <row r="23" spans="1:8" ht="20.25">
      <c r="A23" s="117"/>
      <c r="B23" s="118"/>
      <c r="C23" s="119"/>
      <c r="D23" s="119"/>
    </row>
    <row r="24" spans="1:8" ht="20.25">
      <c r="B24" s="120"/>
      <c r="C24" s="168"/>
      <c r="D24" s="168"/>
    </row>
    <row r="26" spans="1:8">
      <c r="E26" s="108"/>
      <c r="F26" s="108"/>
    </row>
    <row r="28" spans="1:8">
      <c r="A28" s="121"/>
    </row>
    <row r="29" spans="1:8">
      <c r="C29" s="122"/>
      <c r="D29" s="108"/>
    </row>
  </sheetData>
  <mergeCells count="11">
    <mergeCell ref="C20:D20"/>
    <mergeCell ref="C21:D21"/>
    <mergeCell ref="C24:D24"/>
    <mergeCell ref="A2:G2"/>
    <mergeCell ref="A4:A6"/>
    <mergeCell ref="B4:F4"/>
    <mergeCell ref="G4:G6"/>
    <mergeCell ref="B5:B6"/>
    <mergeCell ref="C5:E5"/>
    <mergeCell ref="F5:F6"/>
    <mergeCell ref="A18:B18"/>
  </mergeCells>
  <printOptions horizontalCentered="1"/>
  <pageMargins left="0" right="0" top="0.19685039370078741" bottom="0" header="0" footer="0"/>
  <pageSetup paperSize="9" scale="76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1.1</vt:lpstr>
      <vt:lpstr>'приложение 1'!Заголовки_для_печати</vt:lpstr>
      <vt:lpstr>'приложение 1.1'!Заголовки_для_печати</vt:lpstr>
      <vt:lpstr>'приложение 1'!Область_печати</vt:lpstr>
      <vt:lpstr>'приложение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user</cp:lastModifiedBy>
  <cp:lastPrinted>2020-06-08T05:54:56Z</cp:lastPrinted>
  <dcterms:created xsi:type="dcterms:W3CDTF">2014-09-26T08:21:45Z</dcterms:created>
  <dcterms:modified xsi:type="dcterms:W3CDTF">2021-04-21T06:50:30Z</dcterms:modified>
</cp:coreProperties>
</file>